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ria\z\BeataCZ\ZAMÓWIENIA PUBLICZNE_zapytania ofertowe\transport do ośrodków\2023\ogłoszenie\"/>
    </mc:Choice>
  </mc:AlternateContent>
  <bookViews>
    <workbookView xWindow="0" yWindow="0" windowWidth="38400" windowHeight="17100"/>
  </bookViews>
  <sheets>
    <sheet name="2023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4" l="1"/>
  <c r="T45" i="4"/>
  <c r="I45" i="4" l="1"/>
  <c r="R45" i="4"/>
  <c r="U42" i="4"/>
  <c r="D42" i="4" l="1"/>
  <c r="S33" i="4" l="1"/>
  <c r="Q33" i="4"/>
  <c r="Q28" i="4"/>
  <c r="Q27" i="4"/>
  <c r="Q21" i="4"/>
  <c r="Q18" i="4"/>
  <c r="S15" i="4"/>
  <c r="Q15" i="4"/>
  <c r="Q13" i="4"/>
  <c r="Q12" i="4"/>
  <c r="D41" i="4" l="1"/>
  <c r="C41" i="4"/>
  <c r="X45" i="4"/>
  <c r="W45" i="4"/>
  <c r="J44" i="4"/>
  <c r="J36" i="4"/>
  <c r="H36" i="4"/>
  <c r="G36" i="4"/>
  <c r="F36" i="4"/>
  <c r="N36" i="4"/>
  <c r="M36" i="4"/>
  <c r="K36" i="4"/>
  <c r="N39" i="4"/>
  <c r="K39" i="4"/>
  <c r="J39" i="4"/>
  <c r="F39" i="4"/>
  <c r="L35" i="4"/>
  <c r="K35" i="4"/>
  <c r="J35" i="4"/>
  <c r="H35" i="4"/>
  <c r="J34" i="4"/>
  <c r="G34" i="4"/>
  <c r="K34" i="4"/>
  <c r="H34" i="4"/>
  <c r="F34" i="4"/>
  <c r="J32" i="4"/>
  <c r="J28" i="4"/>
  <c r="H28" i="4"/>
  <c r="G28" i="4"/>
  <c r="F28" i="4"/>
  <c r="J30" i="4"/>
  <c r="H30" i="4"/>
  <c r="F30" i="4"/>
  <c r="N27" i="4"/>
  <c r="M27" i="4"/>
  <c r="K27" i="4"/>
  <c r="J25" i="4"/>
  <c r="N21" i="4"/>
  <c r="N22" i="4"/>
  <c r="K22" i="4"/>
  <c r="J22" i="4"/>
  <c r="G22" i="4"/>
  <c r="F22" i="4"/>
  <c r="L22" i="4"/>
  <c r="H22" i="4"/>
  <c r="M22" i="4"/>
  <c r="J20" i="4"/>
  <c r="J17" i="4"/>
  <c r="J10" i="4"/>
  <c r="J15" i="4" l="1"/>
  <c r="F15" i="4"/>
  <c r="H15" i="4"/>
  <c r="D10" i="4" l="1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3" i="4"/>
  <c r="D44" i="4"/>
  <c r="D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9" i="4"/>
  <c r="C40" i="4"/>
  <c r="C43" i="4"/>
  <c r="C44" i="4"/>
  <c r="C9" i="4"/>
  <c r="H38" i="4"/>
  <c r="M38" i="4"/>
  <c r="C38" i="4" l="1"/>
  <c r="C45" i="4" s="1"/>
  <c r="D45" i="4"/>
  <c r="O45" i="4"/>
  <c r="U45" i="4" l="1"/>
  <c r="S45" i="4"/>
  <c r="N45" i="4"/>
  <c r="M45" i="4"/>
  <c r="L45" i="4"/>
  <c r="K45" i="4"/>
  <c r="J45" i="4"/>
  <c r="H45" i="4"/>
  <c r="G45" i="4"/>
  <c r="F45" i="4" l="1"/>
  <c r="Q45" i="4"/>
</calcChain>
</file>

<file path=xl/sharedStrings.xml><?xml version="1.0" encoding="utf-8"?>
<sst xmlns="http://schemas.openxmlformats.org/spreadsheetml/2006/main" count="79" uniqueCount="65">
  <si>
    <t>lp.</t>
  </si>
  <si>
    <t>miasto</t>
  </si>
  <si>
    <t>Brzeg</t>
  </si>
  <si>
    <t>Dzierżoniów</t>
  </si>
  <si>
    <t>Jelenia Góra</t>
  </si>
  <si>
    <t>Kędzierzyn-Koźle</t>
  </si>
  <si>
    <t>Kłodzko</t>
  </si>
  <si>
    <t>Lubin</t>
  </si>
  <si>
    <t>Oława</t>
  </si>
  <si>
    <t>Ząbkowice Śląskie</t>
  </si>
  <si>
    <t>Zgorzelec</t>
  </si>
  <si>
    <r>
      <t xml:space="preserve">Bolesławiec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</si>
  <si>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Bolesławiec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</si>
  <si>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Głogów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</si>
  <si>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Głogów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</si>
  <si>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Kluczbork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</si>
  <si>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Kluczbork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</si>
  <si>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Legnica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</si>
  <si>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Legnica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</si>
  <si>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Nysa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</si>
  <si>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Nysa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</si>
  <si>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Opole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</si>
  <si>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Opole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</si>
  <si>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Opole
</t>
    </r>
    <r>
      <rPr>
        <sz val="15"/>
        <color rgb="FFFF0000"/>
        <rFont val="Calibri"/>
        <family val="2"/>
        <charset val="238"/>
        <scheme val="minor"/>
      </rPr>
      <t>Adres III</t>
    </r>
  </si>
  <si>
    <r>
      <t xml:space="preserve">Opole
</t>
    </r>
    <r>
      <rPr>
        <sz val="15"/>
        <color rgb="FFFF0000"/>
        <rFont val="Calibri"/>
        <family val="2"/>
        <charset val="238"/>
        <scheme val="minor"/>
      </rPr>
      <t>Adres IV</t>
    </r>
  </si>
  <si>
    <r>
      <t xml:space="preserve">Świdnica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</si>
  <si>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Świdnica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</si>
  <si>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Wałbrzych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</si>
  <si>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Wałbrzych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</si>
  <si>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Wrocław
</t>
    </r>
    <r>
      <rPr>
        <sz val="15"/>
        <color rgb="FFFF0000"/>
        <rFont val="Calibri"/>
        <family val="2"/>
        <charset val="238"/>
        <scheme val="minor"/>
      </rPr>
      <t>Adres I</t>
    </r>
  </si>
  <si>
    <r>
      <t xml:space="preserve">Wrocław
</t>
    </r>
    <r>
      <rPr>
        <sz val="15"/>
        <color rgb="FFFF0000"/>
        <rFont val="Calibri"/>
        <family val="2"/>
        <charset val="238"/>
        <scheme val="minor"/>
      </rPr>
      <t>Adres II</t>
    </r>
  </si>
  <si>
    <r>
      <t xml:space="preserve">Wrocław
</t>
    </r>
    <r>
      <rPr>
        <sz val="15"/>
        <color rgb="FFFF0000"/>
        <rFont val="Calibri"/>
        <family val="2"/>
        <charset val="238"/>
        <scheme val="minor"/>
      </rPr>
      <t>Adres III</t>
    </r>
  </si>
  <si>
    <r>
      <t xml:space="preserve">Wrocław
</t>
    </r>
    <r>
      <rPr>
        <sz val="15"/>
        <color rgb="FFFF0000"/>
        <rFont val="Calibri"/>
        <family val="2"/>
        <charset val="238"/>
        <scheme val="minor"/>
      </rPr>
      <t>Adres IV</t>
    </r>
  </si>
  <si>
    <r>
      <t xml:space="preserve">Wrocław
</t>
    </r>
    <r>
      <rPr>
        <sz val="15"/>
        <color rgb="FFFF0000"/>
        <rFont val="Calibri"/>
        <family val="2"/>
        <charset val="238"/>
        <scheme val="minor"/>
      </rPr>
      <t>Adres V</t>
    </r>
  </si>
  <si>
    <t>Kąty Wrocławskie</t>
  </si>
  <si>
    <t>11 maja
czwartek</t>
  </si>
  <si>
    <t>15 maja
poniedziałek</t>
  </si>
  <si>
    <t>18 maja
czwartek</t>
  </si>
  <si>
    <t>22 maja
poniedziałek</t>
  </si>
  <si>
    <t>25 maja
czwartek</t>
  </si>
  <si>
    <t>29 maja
poniedziałek</t>
  </si>
  <si>
    <t>1 czerwca
czwartek</t>
  </si>
  <si>
    <t>5 czerwca
poniedziałek</t>
  </si>
  <si>
    <t>12 czerwca
poniedziałek</t>
  </si>
  <si>
    <r>
      <t xml:space="preserve">Wrocław
</t>
    </r>
    <r>
      <rPr>
        <sz val="15"/>
        <color rgb="FFFF0000"/>
        <rFont val="Calibri"/>
        <family val="2"/>
        <charset val="238"/>
        <scheme val="minor"/>
      </rPr>
      <t>Adres VI</t>
    </r>
  </si>
  <si>
    <t>7 lub 10 lipca
piątek lub poniedziałek</t>
  </si>
  <si>
    <t>21 lub 24 lipca
piątek lub poniedziałek</t>
  </si>
  <si>
    <r>
      <t xml:space="preserve">Wrocław
</t>
    </r>
    <r>
      <rPr>
        <sz val="15"/>
        <color rgb="FFFF0000"/>
        <rFont val="Calibri"/>
        <family val="2"/>
        <charset val="238"/>
        <scheme val="minor"/>
      </rPr>
      <t>Adres VII</t>
    </r>
  </si>
  <si>
    <r>
      <t xml:space="preserve">Wrocław
</t>
    </r>
    <r>
      <rPr>
        <sz val="15"/>
        <color rgb="FFFF0000"/>
        <rFont val="Calibri"/>
        <family val="2"/>
        <charset val="238"/>
        <scheme val="minor"/>
      </rPr>
      <t>Adres VIII</t>
    </r>
  </si>
  <si>
    <t>19 maja
piątek</t>
  </si>
  <si>
    <t>2 czerwca
piątek</t>
  </si>
  <si>
    <t>etap I - egzamin maturalny</t>
  </si>
  <si>
    <t>etap II - egzamin ósmoklasisty</t>
  </si>
  <si>
    <t>etap III - egzamin zawodowy</t>
  </si>
  <si>
    <t>9 czerwca
piątek</t>
  </si>
  <si>
    <t>załącznik nr 2
do zapytania ofertowego nr OKE/WOA/261/15/2023</t>
  </si>
  <si>
    <t xml:space="preserve">HARMONOGRAM </t>
  </si>
  <si>
    <t>z OKE 
do ośrodka</t>
  </si>
  <si>
    <t>z ośrodka
do OKE</t>
  </si>
  <si>
    <t>dostarczenie 
przez firmę 
transportową 
pojemników 
z pracami do ośrodków sprawdzania
w godz. 8-14</t>
  </si>
  <si>
    <t>dostarczenie 
przez firmę 
transportową 
pojemników 
z pracami do ośrodków sprawdzania
w godz. 14-15</t>
  </si>
  <si>
    <t>dostarczenie przez firmę 
transportową pojemników 
z pracami do ośrodka
w godz. 11-12</t>
  </si>
  <si>
    <r>
      <t xml:space="preserve">przekazanie 
przez KO 
pojemników 
z pracami 
firmie transportowej 
w godz. 8-14 (teren), </t>
    </r>
    <r>
      <rPr>
        <b/>
        <sz val="14"/>
        <color rgb="FFFF0000"/>
        <rFont val="Calibri"/>
        <family val="2"/>
        <charset val="238"/>
        <scheme val="minor"/>
      </rPr>
      <t>Wrocław w godz. 8-10</t>
    </r>
  </si>
  <si>
    <r>
      <t xml:space="preserve">przekazanie 
przez KO 
pojemników 
z pracami 
firmie transportowej 
w godz. 8-14 (teren), 
</t>
    </r>
    <r>
      <rPr>
        <b/>
        <sz val="14"/>
        <color rgb="FFFF0000"/>
        <rFont val="Calibri"/>
        <family val="2"/>
        <charset val="238"/>
        <scheme val="minor"/>
      </rPr>
      <t>Wrocław w godz. 8-10</t>
    </r>
  </si>
  <si>
    <t>przekazanie przez KO 
pojemników z pracami 
firmie transportowej 
w godz. 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</si>
</sst>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sz val="15"/>
      <color rgb="FF000000"/>
      <name val="Calibri"/>
      <family val="2"/>
      <charset val="238"/>
      <scheme val="minor"/>
    </font>
    <font>
      <sz val="15"/>
      <color rgb="FFFF0000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b/>
      <sz val="16"/>
      <color rgb="FFC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b/>
      <sz val="4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Fill="1" applyBorder="1"/>
    <xf numFmtId="0" fontId="7" fillId="0" borderId="0" xfId="0" applyFont="1" applyFill="1" applyBorder="1"/>
    <xf numFmtId="0" fontId="8" fillId="0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6" fillId="0" borderId="0" xfId="0" applyFont="1" applyBorder="1"/>
    <xf numFmtId="0" fontId="14" fillId="3" borderId="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4" fillId="4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FFFFCC"/>
      <color rgb="FF99FF99"/>
      <color rgb="FF0080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6"/>
  <sheetViews>
    <sheetView tabSelected="1" zoomScale="55" zoomScaleNormal="55" zoomScaleSheetLayoutView="37" workbookViewId="0">
      <pane ySplit="8" topLeftCell="A9" activePane="bottomLeft" state="frozen"/>
      <selection pane="bottomLeft" sqref="A1:X1"/>
    </sheetView>
  </sheetViews>
  <sheetFormatPr defaultColWidth="9.109375" defaultRowHeight="18" x14ac:dyDescent="0.35"/>
  <cols>
    <col min="1" max="1" width="4.88671875" style="6" customWidth="1"/>
    <col min="2" max="2" width="21.109375" style="6" customWidth="1"/>
    <col min="3" max="3" width="13.88671875" style="6" customWidth="1"/>
    <col min="4" max="4" width="13.6640625" style="6" customWidth="1"/>
    <col min="5" max="5" width="2.33203125" style="6" customWidth="1"/>
    <col min="6" max="9" width="30.6640625" style="6" customWidth="1"/>
    <col min="10" max="10" width="33.88671875" style="6" customWidth="1"/>
    <col min="11" max="15" width="30.6640625" style="6" customWidth="1"/>
    <col min="16" max="16" width="13.5546875" style="6" customWidth="1"/>
    <col min="17" max="21" width="30.6640625" style="6" customWidth="1"/>
    <col min="22" max="22" width="9.109375" style="6"/>
    <col min="23" max="24" width="43.77734375" style="6" customWidth="1"/>
    <col min="25" max="16384" width="9.109375" style="6"/>
  </cols>
  <sheetData>
    <row r="1" spans="1:24" ht="56.4" customHeight="1" x14ac:dyDescent="0.35">
      <c r="A1" s="42" t="s">
        <v>55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4" ht="20.399999999999999" customHeight="1" x14ac:dyDescent="0.35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24" ht="51.6" x14ac:dyDescent="0.35">
      <c r="A3" s="43" t="s">
        <v>56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5" spans="1:24" s="18" customFormat="1" ht="46.2" x14ac:dyDescent="0.85">
      <c r="F5" s="45" t="s">
        <v>51</v>
      </c>
      <c r="G5" s="45"/>
      <c r="H5" s="45"/>
      <c r="I5" s="45"/>
      <c r="J5" s="45"/>
      <c r="K5" s="45"/>
      <c r="L5" s="45"/>
      <c r="M5" s="45"/>
      <c r="N5" s="45"/>
      <c r="O5" s="31"/>
      <c r="Q5" s="45" t="s">
        <v>52</v>
      </c>
      <c r="R5" s="45"/>
      <c r="S5" s="45"/>
      <c r="T5" s="45"/>
      <c r="U5" s="45"/>
      <c r="W5" s="45" t="s">
        <v>53</v>
      </c>
      <c r="X5" s="45"/>
    </row>
    <row r="7" spans="1:24" ht="49.5" customHeight="1" x14ac:dyDescent="0.35">
      <c r="A7" s="48" t="s">
        <v>0</v>
      </c>
      <c r="B7" s="49" t="s">
        <v>1</v>
      </c>
      <c r="C7" s="50" t="s">
        <v>57</v>
      </c>
      <c r="D7" s="46" t="s">
        <v>58</v>
      </c>
      <c r="E7" s="2"/>
      <c r="F7" s="19" t="s">
        <v>35</v>
      </c>
      <c r="G7" s="26" t="s">
        <v>36</v>
      </c>
      <c r="H7" s="19" t="s">
        <v>37</v>
      </c>
      <c r="I7" s="19" t="s">
        <v>49</v>
      </c>
      <c r="J7" s="26" t="s">
        <v>38</v>
      </c>
      <c r="K7" s="19" t="s">
        <v>39</v>
      </c>
      <c r="L7" s="26" t="s">
        <v>40</v>
      </c>
      <c r="M7" s="19" t="s">
        <v>41</v>
      </c>
      <c r="N7" s="26" t="s">
        <v>42</v>
      </c>
      <c r="O7" s="26" t="s">
        <v>43</v>
      </c>
      <c r="Q7" s="19" t="s">
        <v>41</v>
      </c>
      <c r="R7" s="19" t="s">
        <v>50</v>
      </c>
      <c r="S7" s="26" t="s">
        <v>42</v>
      </c>
      <c r="T7" s="19" t="s">
        <v>54</v>
      </c>
      <c r="U7" s="26" t="s">
        <v>43</v>
      </c>
      <c r="W7" s="19" t="s">
        <v>45</v>
      </c>
      <c r="X7" s="26" t="s">
        <v>46</v>
      </c>
    </row>
    <row r="8" spans="1:24" s="1" customFormat="1" ht="159" customHeight="1" x14ac:dyDescent="0.35">
      <c r="A8" s="48"/>
      <c r="B8" s="49"/>
      <c r="C8" s="50"/>
      <c r="D8" s="47"/>
      <c r="E8" s="3"/>
      <c r="F8" s="19" t="s">
        <v>59</v>
      </c>
      <c r="G8" s="41" t="s">
        <v>62</v>
      </c>
      <c r="H8" s="19" t="s">
        <v>59</v>
      </c>
      <c r="I8" s="19" t="s">
        <v>60</v>
      </c>
      <c r="J8" s="41" t="s">
        <v>63</v>
      </c>
      <c r="K8" s="19" t="s">
        <v>59</v>
      </c>
      <c r="L8" s="41" t="s">
        <v>62</v>
      </c>
      <c r="M8" s="19" t="s">
        <v>59</v>
      </c>
      <c r="N8" s="41" t="s">
        <v>62</v>
      </c>
      <c r="O8" s="41" t="s">
        <v>62</v>
      </c>
      <c r="P8" s="11"/>
      <c r="Q8" s="19" t="s">
        <v>59</v>
      </c>
      <c r="R8" s="19" t="s">
        <v>60</v>
      </c>
      <c r="S8" s="41" t="s">
        <v>62</v>
      </c>
      <c r="T8" s="19" t="s">
        <v>60</v>
      </c>
      <c r="U8" s="41" t="s">
        <v>62</v>
      </c>
      <c r="W8" s="19" t="s">
        <v>61</v>
      </c>
      <c r="X8" s="41" t="s">
        <v>64</v>
      </c>
    </row>
    <row r="9" spans="1:24" s="8" customFormat="1" ht="39.6" x14ac:dyDescent="0.4">
      <c r="A9" s="12">
        <v>1</v>
      </c>
      <c r="B9" s="13" t="s">
        <v>11</v>
      </c>
      <c r="C9" s="37">
        <f t="shared" ref="C9:C40" si="0">F9+H9+K9+M9+Q9</f>
        <v>10</v>
      </c>
      <c r="D9" s="39">
        <f t="shared" ref="D9:D40" si="1">G9+J9+L9+N9+O9+S9+U9</f>
        <v>10</v>
      </c>
      <c r="E9" s="4"/>
      <c r="F9" s="4"/>
      <c r="G9" s="4"/>
      <c r="H9" s="4"/>
      <c r="I9" s="4"/>
      <c r="J9" s="4"/>
      <c r="K9" s="4"/>
      <c r="L9" s="4"/>
      <c r="M9" s="4"/>
      <c r="N9" s="5"/>
      <c r="O9" s="5"/>
      <c r="Q9" s="22">
        <v>10</v>
      </c>
      <c r="R9" s="4"/>
      <c r="S9" s="4"/>
      <c r="T9" s="4"/>
      <c r="U9" s="27">
        <v>10</v>
      </c>
      <c r="W9" s="33"/>
      <c r="X9" s="4"/>
    </row>
    <row r="10" spans="1:24" s="8" customFormat="1" ht="39.6" x14ac:dyDescent="0.4">
      <c r="A10" s="7">
        <v>2</v>
      </c>
      <c r="B10" s="14" t="s">
        <v>12</v>
      </c>
      <c r="C10" s="37">
        <f t="shared" si="0"/>
        <v>24</v>
      </c>
      <c r="D10" s="39">
        <f t="shared" si="1"/>
        <v>24</v>
      </c>
      <c r="E10" s="4"/>
      <c r="F10" s="20">
        <v>9</v>
      </c>
      <c r="G10" s="4"/>
      <c r="H10" s="25">
        <v>9</v>
      </c>
      <c r="I10" s="4"/>
      <c r="J10" s="27">
        <f>9+9</f>
        <v>18</v>
      </c>
      <c r="K10" s="20">
        <v>6</v>
      </c>
      <c r="L10" s="27">
        <v>6</v>
      </c>
      <c r="M10" s="23"/>
      <c r="N10" s="5"/>
      <c r="O10" s="5"/>
      <c r="Q10" s="5"/>
      <c r="R10" s="23"/>
      <c r="S10" s="4"/>
      <c r="T10" s="23"/>
      <c r="U10" s="4"/>
      <c r="W10" s="5"/>
      <c r="X10" s="4"/>
    </row>
    <row r="11" spans="1:24" s="8" customFormat="1" ht="33.75" customHeight="1" x14ac:dyDescent="0.4">
      <c r="A11" s="12">
        <v>3</v>
      </c>
      <c r="B11" s="15" t="s">
        <v>2</v>
      </c>
      <c r="C11" s="37">
        <f t="shared" si="0"/>
        <v>22</v>
      </c>
      <c r="D11" s="39">
        <f t="shared" si="1"/>
        <v>22</v>
      </c>
      <c r="E11" s="4"/>
      <c r="F11" s="20">
        <v>7</v>
      </c>
      <c r="G11" s="27">
        <v>7</v>
      </c>
      <c r="H11" s="25">
        <v>9</v>
      </c>
      <c r="I11" s="4"/>
      <c r="J11" s="27">
        <v>9</v>
      </c>
      <c r="K11" s="20">
        <v>6</v>
      </c>
      <c r="L11" s="27">
        <v>6</v>
      </c>
      <c r="M11" s="23"/>
      <c r="N11" s="5"/>
      <c r="O11" s="5"/>
      <c r="P11" s="10"/>
      <c r="Q11" s="5"/>
      <c r="R11" s="23"/>
      <c r="S11" s="4"/>
      <c r="T11" s="23"/>
      <c r="U11" s="4"/>
      <c r="W11" s="5"/>
      <c r="X11" s="4"/>
    </row>
    <row r="12" spans="1:24" s="8" customFormat="1" ht="21" x14ac:dyDescent="0.4">
      <c r="A12" s="7">
        <v>4</v>
      </c>
      <c r="B12" s="15" t="s">
        <v>3</v>
      </c>
      <c r="C12" s="37">
        <f t="shared" si="0"/>
        <v>50</v>
      </c>
      <c r="D12" s="39">
        <f t="shared" si="1"/>
        <v>50</v>
      </c>
      <c r="E12" s="4"/>
      <c r="F12" s="20">
        <v>10</v>
      </c>
      <c r="G12" s="4"/>
      <c r="H12" s="25">
        <v>9</v>
      </c>
      <c r="I12" s="4"/>
      <c r="J12" s="27">
        <v>19</v>
      </c>
      <c r="K12" s="4"/>
      <c r="L12" s="4"/>
      <c r="M12" s="4"/>
      <c r="N12" s="5"/>
      <c r="O12" s="5"/>
      <c r="P12" s="10"/>
      <c r="Q12" s="22">
        <f>23+8</f>
        <v>31</v>
      </c>
      <c r="R12" s="4"/>
      <c r="S12" s="27">
        <v>23</v>
      </c>
      <c r="T12" s="4"/>
      <c r="U12" s="27">
        <v>8</v>
      </c>
      <c r="W12" s="33"/>
      <c r="X12" s="4"/>
    </row>
    <row r="13" spans="1:24" s="8" customFormat="1" ht="39.6" x14ac:dyDescent="0.4">
      <c r="A13" s="12">
        <v>5</v>
      </c>
      <c r="B13" s="14" t="s">
        <v>13</v>
      </c>
      <c r="C13" s="37">
        <f t="shared" si="0"/>
        <v>22</v>
      </c>
      <c r="D13" s="39">
        <f t="shared" si="1"/>
        <v>22</v>
      </c>
      <c r="E13" s="4"/>
      <c r="F13" s="4"/>
      <c r="G13" s="4"/>
      <c r="H13" s="4"/>
      <c r="I13" s="4"/>
      <c r="J13" s="4"/>
      <c r="K13" s="4"/>
      <c r="L13" s="4"/>
      <c r="M13" s="4"/>
      <c r="N13" s="5"/>
      <c r="O13" s="5"/>
      <c r="P13" s="10"/>
      <c r="Q13" s="22">
        <f>12+10</f>
        <v>22</v>
      </c>
      <c r="R13" s="4"/>
      <c r="S13" s="27">
        <v>12</v>
      </c>
      <c r="T13" s="4"/>
      <c r="U13" s="27">
        <v>10</v>
      </c>
      <c r="W13" s="33"/>
      <c r="X13" s="4"/>
    </row>
    <row r="14" spans="1:24" s="8" customFormat="1" ht="39.6" x14ac:dyDescent="0.4">
      <c r="A14" s="7">
        <v>6</v>
      </c>
      <c r="B14" s="14" t="s">
        <v>14</v>
      </c>
      <c r="C14" s="37">
        <f t="shared" si="0"/>
        <v>32</v>
      </c>
      <c r="D14" s="39">
        <f t="shared" si="1"/>
        <v>32</v>
      </c>
      <c r="E14" s="4"/>
      <c r="F14" s="20">
        <v>16</v>
      </c>
      <c r="G14" s="27">
        <v>7</v>
      </c>
      <c r="H14" s="25">
        <v>9</v>
      </c>
      <c r="I14" s="4"/>
      <c r="J14" s="27">
        <v>18</v>
      </c>
      <c r="K14" s="25">
        <v>7</v>
      </c>
      <c r="L14" s="27">
        <v>7</v>
      </c>
      <c r="M14" s="4"/>
      <c r="N14" s="5"/>
      <c r="O14" s="5"/>
      <c r="P14" s="10"/>
      <c r="Q14" s="5"/>
      <c r="R14" s="4"/>
      <c r="S14" s="4"/>
      <c r="T14" s="4"/>
      <c r="U14" s="4"/>
      <c r="W14" s="5"/>
      <c r="X14" s="4"/>
    </row>
    <row r="15" spans="1:24" s="8" customFormat="1" ht="36.75" customHeight="1" x14ac:dyDescent="0.4">
      <c r="A15" s="12">
        <v>7</v>
      </c>
      <c r="B15" s="15" t="s">
        <v>4</v>
      </c>
      <c r="C15" s="37">
        <f t="shared" si="0"/>
        <v>92</v>
      </c>
      <c r="D15" s="39">
        <f t="shared" si="1"/>
        <v>92</v>
      </c>
      <c r="E15" s="4"/>
      <c r="F15" s="20">
        <f>7+9</f>
        <v>16</v>
      </c>
      <c r="G15" s="27">
        <v>7</v>
      </c>
      <c r="H15" s="20">
        <f>8+13+9</f>
        <v>30</v>
      </c>
      <c r="I15" s="23"/>
      <c r="J15" s="27">
        <f>8+13+9+9</f>
        <v>39</v>
      </c>
      <c r="K15" s="4"/>
      <c r="L15" s="4"/>
      <c r="M15" s="4"/>
      <c r="N15" s="5"/>
      <c r="O15" s="5"/>
      <c r="P15" s="10"/>
      <c r="Q15" s="22">
        <f>15+12+19</f>
        <v>46</v>
      </c>
      <c r="R15" s="4"/>
      <c r="S15" s="27">
        <f>15+12</f>
        <v>27</v>
      </c>
      <c r="T15" s="4"/>
      <c r="U15" s="27">
        <v>19</v>
      </c>
      <c r="W15" s="33"/>
      <c r="X15" s="4"/>
    </row>
    <row r="16" spans="1:24" s="8" customFormat="1" ht="36.75" customHeight="1" x14ac:dyDescent="0.4">
      <c r="A16" s="7">
        <v>8</v>
      </c>
      <c r="B16" s="32" t="s">
        <v>34</v>
      </c>
      <c r="C16" s="37">
        <f t="shared" si="0"/>
        <v>5</v>
      </c>
      <c r="D16" s="39">
        <f t="shared" si="1"/>
        <v>5</v>
      </c>
      <c r="E16" s="4"/>
      <c r="F16" s="23"/>
      <c r="G16" s="4"/>
      <c r="H16" s="23"/>
      <c r="I16" s="23"/>
      <c r="J16" s="4"/>
      <c r="K16" s="4"/>
      <c r="L16" s="4"/>
      <c r="M16" s="4"/>
      <c r="N16" s="5"/>
      <c r="O16" s="5"/>
      <c r="P16" s="10"/>
      <c r="Q16" s="22">
        <v>5</v>
      </c>
      <c r="R16" s="4"/>
      <c r="S16" s="4"/>
      <c r="T16" s="4"/>
      <c r="U16" s="27">
        <v>5</v>
      </c>
      <c r="W16" s="33"/>
      <c r="X16" s="4"/>
    </row>
    <row r="17" spans="1:24" s="8" customFormat="1" ht="36.75" customHeight="1" x14ac:dyDescent="0.4">
      <c r="A17" s="12">
        <v>9</v>
      </c>
      <c r="B17" s="15" t="s">
        <v>5</v>
      </c>
      <c r="C17" s="37">
        <f t="shared" si="0"/>
        <v>31</v>
      </c>
      <c r="D17" s="39">
        <f t="shared" si="1"/>
        <v>31</v>
      </c>
      <c r="E17" s="4"/>
      <c r="F17" s="20">
        <v>7</v>
      </c>
      <c r="G17" s="4"/>
      <c r="H17" s="25">
        <v>9</v>
      </c>
      <c r="I17" s="4"/>
      <c r="J17" s="27">
        <f>7+9</f>
        <v>16</v>
      </c>
      <c r="K17" s="20">
        <v>7</v>
      </c>
      <c r="L17" s="27">
        <v>7</v>
      </c>
      <c r="M17" s="23"/>
      <c r="N17" s="5"/>
      <c r="O17" s="5"/>
      <c r="P17" s="10"/>
      <c r="Q17" s="22">
        <v>8</v>
      </c>
      <c r="R17" s="23"/>
      <c r="S17" s="4"/>
      <c r="T17" s="23"/>
      <c r="U17" s="27">
        <v>8</v>
      </c>
      <c r="W17" s="33"/>
      <c r="X17" s="4"/>
    </row>
    <row r="18" spans="1:24" s="8" customFormat="1" ht="39.6" x14ac:dyDescent="0.4">
      <c r="A18" s="7">
        <v>10</v>
      </c>
      <c r="B18" s="14" t="s">
        <v>15</v>
      </c>
      <c r="C18" s="37">
        <f t="shared" si="0"/>
        <v>24</v>
      </c>
      <c r="D18" s="39">
        <f t="shared" si="1"/>
        <v>24</v>
      </c>
      <c r="E18" s="4"/>
      <c r="F18" s="4"/>
      <c r="G18" s="4"/>
      <c r="H18" s="4"/>
      <c r="I18" s="4"/>
      <c r="J18" s="4"/>
      <c r="K18" s="4"/>
      <c r="L18" s="4"/>
      <c r="M18" s="4"/>
      <c r="N18" s="5"/>
      <c r="O18" s="5"/>
      <c r="P18" s="10"/>
      <c r="Q18" s="22">
        <f>12+12</f>
        <v>24</v>
      </c>
      <c r="R18" s="4"/>
      <c r="S18" s="27">
        <v>12</v>
      </c>
      <c r="T18" s="4"/>
      <c r="U18" s="27">
        <v>12</v>
      </c>
      <c r="W18" s="33"/>
      <c r="X18" s="4"/>
    </row>
    <row r="19" spans="1:24" s="8" customFormat="1" ht="39.6" x14ac:dyDescent="0.4">
      <c r="A19" s="12">
        <v>11</v>
      </c>
      <c r="B19" s="14" t="s">
        <v>16</v>
      </c>
      <c r="C19" s="37">
        <f t="shared" si="0"/>
        <v>9</v>
      </c>
      <c r="D19" s="39">
        <f t="shared" si="1"/>
        <v>9</v>
      </c>
      <c r="E19" s="4"/>
      <c r="F19" s="20">
        <v>9</v>
      </c>
      <c r="G19" s="4"/>
      <c r="H19" s="4"/>
      <c r="I19" s="4"/>
      <c r="J19" s="27">
        <v>9</v>
      </c>
      <c r="K19" s="4"/>
      <c r="L19" s="4"/>
      <c r="M19" s="4"/>
      <c r="N19" s="5"/>
      <c r="O19" s="5"/>
      <c r="P19" s="10"/>
      <c r="Q19" s="5"/>
      <c r="R19" s="4"/>
      <c r="S19" s="4"/>
      <c r="T19" s="4"/>
      <c r="U19" s="4"/>
      <c r="W19" s="5"/>
      <c r="X19" s="4"/>
    </row>
    <row r="20" spans="1:24" s="8" customFormat="1" ht="33" customHeight="1" x14ac:dyDescent="0.4">
      <c r="A20" s="7">
        <v>12</v>
      </c>
      <c r="B20" s="15" t="s">
        <v>6</v>
      </c>
      <c r="C20" s="37">
        <f t="shared" si="0"/>
        <v>20</v>
      </c>
      <c r="D20" s="39">
        <f t="shared" si="1"/>
        <v>20</v>
      </c>
      <c r="E20" s="4"/>
      <c r="F20" s="20">
        <v>11</v>
      </c>
      <c r="G20" s="4"/>
      <c r="H20" s="25">
        <v>9</v>
      </c>
      <c r="I20" s="4"/>
      <c r="J20" s="27">
        <f>9+11</f>
        <v>20</v>
      </c>
      <c r="K20" s="4"/>
      <c r="L20" s="4"/>
      <c r="M20" s="4"/>
      <c r="N20" s="5"/>
      <c r="O20" s="5"/>
      <c r="P20" s="10"/>
      <c r="Q20" s="5"/>
      <c r="R20" s="4"/>
      <c r="S20" s="4"/>
      <c r="T20" s="4"/>
      <c r="U20" s="4"/>
      <c r="W20" s="5"/>
      <c r="X20" s="4"/>
    </row>
    <row r="21" spans="1:24" s="8" customFormat="1" ht="39.6" x14ac:dyDescent="0.4">
      <c r="A21" s="12">
        <v>13</v>
      </c>
      <c r="B21" s="14" t="s">
        <v>17</v>
      </c>
      <c r="C21" s="37">
        <f t="shared" si="0"/>
        <v>66</v>
      </c>
      <c r="D21" s="39">
        <f t="shared" si="1"/>
        <v>66</v>
      </c>
      <c r="E21" s="4"/>
      <c r="F21" s="4"/>
      <c r="G21" s="4"/>
      <c r="H21" s="4"/>
      <c r="I21" s="4"/>
      <c r="J21" s="4"/>
      <c r="K21" s="20">
        <v>6</v>
      </c>
      <c r="L21" s="4"/>
      <c r="M21" s="20">
        <v>8</v>
      </c>
      <c r="N21" s="30">
        <f>6+8</f>
        <v>14</v>
      </c>
      <c r="O21" s="5"/>
      <c r="P21" s="10"/>
      <c r="Q21" s="22">
        <f>32+20</f>
        <v>52</v>
      </c>
      <c r="R21" s="23"/>
      <c r="S21" s="27">
        <v>32</v>
      </c>
      <c r="T21" s="23"/>
      <c r="U21" s="27">
        <v>20</v>
      </c>
      <c r="W21" s="33"/>
      <c r="X21" s="4"/>
    </row>
    <row r="22" spans="1:24" s="8" customFormat="1" ht="39.6" x14ac:dyDescent="0.4">
      <c r="A22" s="7">
        <v>14</v>
      </c>
      <c r="B22" s="14" t="s">
        <v>18</v>
      </c>
      <c r="C22" s="37">
        <f t="shared" si="0"/>
        <v>110</v>
      </c>
      <c r="D22" s="39">
        <f t="shared" si="1"/>
        <v>110</v>
      </c>
      <c r="E22" s="4"/>
      <c r="F22" s="20">
        <f>7+8+11</f>
        <v>26</v>
      </c>
      <c r="G22" s="27">
        <f>7+8</f>
        <v>15</v>
      </c>
      <c r="H22" s="20">
        <f>7+7+9</f>
        <v>23</v>
      </c>
      <c r="I22" s="23"/>
      <c r="J22" s="27">
        <f>7+7+9+11</f>
        <v>34</v>
      </c>
      <c r="K22" s="20">
        <f>9+6+5</f>
        <v>20</v>
      </c>
      <c r="L22" s="27">
        <f>9+6</f>
        <v>15</v>
      </c>
      <c r="M22" s="20">
        <f>8</f>
        <v>8</v>
      </c>
      <c r="N22" s="30">
        <f>8+5</f>
        <v>13</v>
      </c>
      <c r="O22" s="5"/>
      <c r="P22" s="10"/>
      <c r="Q22" s="24">
        <v>33</v>
      </c>
      <c r="R22" s="23"/>
      <c r="S22" s="27">
        <v>33</v>
      </c>
      <c r="T22" s="23"/>
      <c r="U22" s="4"/>
      <c r="W22" s="5"/>
      <c r="X22" s="4"/>
    </row>
    <row r="23" spans="1:24" s="8" customFormat="1" ht="30.75" customHeight="1" x14ac:dyDescent="0.4">
      <c r="A23" s="12">
        <v>15</v>
      </c>
      <c r="B23" s="15" t="s">
        <v>7</v>
      </c>
      <c r="C23" s="37">
        <f t="shared" si="0"/>
        <v>5</v>
      </c>
      <c r="D23" s="39">
        <f t="shared" si="1"/>
        <v>5</v>
      </c>
      <c r="E23" s="4"/>
      <c r="F23" s="23"/>
      <c r="G23" s="4"/>
      <c r="H23" s="25">
        <v>5</v>
      </c>
      <c r="I23" s="4"/>
      <c r="J23" s="27">
        <v>5</v>
      </c>
      <c r="K23" s="23"/>
      <c r="L23" s="4"/>
      <c r="M23" s="23"/>
      <c r="N23" s="5"/>
      <c r="O23" s="5"/>
      <c r="P23" s="10"/>
      <c r="Q23" s="5"/>
      <c r="R23" s="23"/>
      <c r="S23" s="4"/>
      <c r="T23" s="23"/>
      <c r="U23" s="4"/>
      <c r="W23" s="5"/>
      <c r="X23" s="4"/>
    </row>
    <row r="24" spans="1:24" s="8" customFormat="1" ht="39.6" x14ac:dyDescent="0.4">
      <c r="A24" s="7">
        <v>16</v>
      </c>
      <c r="B24" s="14" t="s">
        <v>19</v>
      </c>
      <c r="C24" s="37">
        <f t="shared" si="0"/>
        <v>11</v>
      </c>
      <c r="D24" s="39">
        <f t="shared" si="1"/>
        <v>11</v>
      </c>
      <c r="E24" s="4"/>
      <c r="F24" s="4"/>
      <c r="G24" s="4"/>
      <c r="H24" s="4"/>
      <c r="I24" s="4"/>
      <c r="J24" s="4"/>
      <c r="K24" s="4"/>
      <c r="L24" s="4"/>
      <c r="M24" s="4"/>
      <c r="N24" s="5"/>
      <c r="O24" s="5"/>
      <c r="P24" s="10"/>
      <c r="Q24" s="22">
        <v>11</v>
      </c>
      <c r="R24" s="4"/>
      <c r="S24" s="4"/>
      <c r="T24" s="4"/>
      <c r="U24" s="27">
        <v>11</v>
      </c>
      <c r="W24" s="33"/>
      <c r="X24" s="4"/>
    </row>
    <row r="25" spans="1:24" s="8" customFormat="1" ht="39.6" x14ac:dyDescent="0.4">
      <c r="A25" s="12">
        <v>17</v>
      </c>
      <c r="B25" s="14" t="s">
        <v>20</v>
      </c>
      <c r="C25" s="37">
        <f t="shared" si="0"/>
        <v>24</v>
      </c>
      <c r="D25" s="39">
        <f t="shared" si="1"/>
        <v>24</v>
      </c>
      <c r="E25" s="4"/>
      <c r="F25" s="20">
        <v>8</v>
      </c>
      <c r="G25" s="4"/>
      <c r="H25" s="25">
        <v>9</v>
      </c>
      <c r="I25" s="4"/>
      <c r="J25" s="27">
        <f>8+9</f>
        <v>17</v>
      </c>
      <c r="K25" s="20">
        <v>7</v>
      </c>
      <c r="L25" s="27">
        <v>7</v>
      </c>
      <c r="M25" s="23"/>
      <c r="N25" s="5"/>
      <c r="O25" s="5"/>
      <c r="P25" s="10"/>
      <c r="Q25" s="5"/>
      <c r="R25" s="23"/>
      <c r="S25" s="4"/>
      <c r="T25" s="23"/>
      <c r="U25" s="4"/>
      <c r="W25" s="5"/>
      <c r="X25" s="4"/>
    </row>
    <row r="26" spans="1:24" s="8" customFormat="1" ht="31.5" customHeight="1" x14ac:dyDescent="0.4">
      <c r="A26" s="7">
        <v>18</v>
      </c>
      <c r="B26" s="15" t="s">
        <v>8</v>
      </c>
      <c r="C26" s="37">
        <f t="shared" si="0"/>
        <v>10</v>
      </c>
      <c r="D26" s="39">
        <f t="shared" si="1"/>
        <v>10</v>
      </c>
      <c r="E26" s="4"/>
      <c r="F26" s="4"/>
      <c r="G26" s="4"/>
      <c r="H26" s="4"/>
      <c r="I26" s="4"/>
      <c r="J26" s="4"/>
      <c r="K26" s="4"/>
      <c r="L26" s="4"/>
      <c r="M26" s="4"/>
      <c r="N26" s="5"/>
      <c r="O26" s="5"/>
      <c r="P26" s="10"/>
      <c r="Q26" s="22">
        <v>10</v>
      </c>
      <c r="R26" s="4"/>
      <c r="S26" s="4"/>
      <c r="T26" s="4"/>
      <c r="U26" s="27">
        <v>10</v>
      </c>
      <c r="W26" s="33"/>
      <c r="X26" s="4"/>
    </row>
    <row r="27" spans="1:24" s="8" customFormat="1" ht="39.6" x14ac:dyDescent="0.4">
      <c r="A27" s="12">
        <v>19</v>
      </c>
      <c r="B27" s="14" t="s">
        <v>21</v>
      </c>
      <c r="C27" s="37">
        <f t="shared" si="0"/>
        <v>102</v>
      </c>
      <c r="D27" s="39">
        <f t="shared" si="1"/>
        <v>102</v>
      </c>
      <c r="E27" s="4"/>
      <c r="F27" s="4"/>
      <c r="G27" s="4"/>
      <c r="H27" s="25">
        <v>9</v>
      </c>
      <c r="I27" s="4"/>
      <c r="J27" s="27">
        <v>9</v>
      </c>
      <c r="K27" s="20">
        <f>8+10</f>
        <v>18</v>
      </c>
      <c r="L27" s="27">
        <v>10</v>
      </c>
      <c r="M27" s="20">
        <f>6+7</f>
        <v>13</v>
      </c>
      <c r="N27" s="30">
        <f>8+6+7</f>
        <v>21</v>
      </c>
      <c r="O27" s="5"/>
      <c r="P27" s="10"/>
      <c r="Q27" s="24">
        <f>6+56</f>
        <v>62</v>
      </c>
      <c r="R27" s="23"/>
      <c r="S27" s="27">
        <v>62</v>
      </c>
      <c r="T27" s="23"/>
      <c r="U27" s="4"/>
      <c r="W27" s="5"/>
      <c r="X27" s="4"/>
    </row>
    <row r="28" spans="1:24" s="8" customFormat="1" ht="39.6" x14ac:dyDescent="0.4">
      <c r="A28" s="7">
        <v>20</v>
      </c>
      <c r="B28" s="14" t="s">
        <v>22</v>
      </c>
      <c r="C28" s="37">
        <f t="shared" si="0"/>
        <v>106</v>
      </c>
      <c r="D28" s="39">
        <f t="shared" si="1"/>
        <v>106</v>
      </c>
      <c r="E28" s="4"/>
      <c r="F28" s="20">
        <f>7+8</f>
        <v>15</v>
      </c>
      <c r="G28" s="27">
        <f>7+8</f>
        <v>15</v>
      </c>
      <c r="H28" s="20">
        <f>7+7+8</f>
        <v>22</v>
      </c>
      <c r="I28" s="23"/>
      <c r="J28" s="27">
        <f>7+7+8</f>
        <v>22</v>
      </c>
      <c r="K28" s="4"/>
      <c r="L28" s="4"/>
      <c r="M28" s="4"/>
      <c r="N28" s="5"/>
      <c r="O28" s="5"/>
      <c r="P28" s="10"/>
      <c r="Q28" s="22">
        <f>48+21</f>
        <v>69</v>
      </c>
      <c r="R28" s="4"/>
      <c r="S28" s="27">
        <v>48</v>
      </c>
      <c r="T28" s="4"/>
      <c r="U28" s="27">
        <v>21</v>
      </c>
      <c r="W28" s="33"/>
      <c r="X28" s="4"/>
    </row>
    <row r="29" spans="1:24" s="8" customFormat="1" ht="39.6" x14ac:dyDescent="0.4">
      <c r="A29" s="12">
        <v>21</v>
      </c>
      <c r="B29" s="14" t="s">
        <v>23</v>
      </c>
      <c r="C29" s="37">
        <f t="shared" si="0"/>
        <v>7</v>
      </c>
      <c r="D29" s="39">
        <f t="shared" si="1"/>
        <v>7</v>
      </c>
      <c r="E29" s="4"/>
      <c r="F29" s="4"/>
      <c r="G29" s="4"/>
      <c r="H29" s="20">
        <v>7</v>
      </c>
      <c r="I29" s="23"/>
      <c r="J29" s="27">
        <v>7</v>
      </c>
      <c r="K29" s="23"/>
      <c r="L29" s="4"/>
      <c r="M29" s="23"/>
      <c r="N29" s="5"/>
      <c r="O29" s="5"/>
      <c r="P29" s="10"/>
      <c r="Q29" s="5"/>
      <c r="R29" s="23"/>
      <c r="S29" s="4"/>
      <c r="T29" s="23"/>
      <c r="U29" s="4"/>
      <c r="W29" s="5"/>
      <c r="X29" s="4"/>
    </row>
    <row r="30" spans="1:24" s="8" customFormat="1" ht="39.6" x14ac:dyDescent="0.4">
      <c r="A30" s="7">
        <v>22</v>
      </c>
      <c r="B30" s="14" t="s">
        <v>24</v>
      </c>
      <c r="C30" s="37">
        <f t="shared" si="0"/>
        <v>57</v>
      </c>
      <c r="D30" s="39">
        <f t="shared" si="1"/>
        <v>57</v>
      </c>
      <c r="E30" s="4"/>
      <c r="F30" s="20">
        <f>12+11</f>
        <v>23</v>
      </c>
      <c r="G30" s="4"/>
      <c r="H30" s="25">
        <f>9+9+9</f>
        <v>27</v>
      </c>
      <c r="I30" s="4"/>
      <c r="J30" s="27">
        <f>12+11+9+9+9</f>
        <v>50</v>
      </c>
      <c r="K30" s="20">
        <v>7</v>
      </c>
      <c r="L30" s="27">
        <v>7</v>
      </c>
      <c r="M30" s="23"/>
      <c r="N30" s="5"/>
      <c r="O30" s="5"/>
      <c r="P30" s="10"/>
      <c r="Q30" s="5"/>
      <c r="R30" s="23"/>
      <c r="S30" s="4"/>
      <c r="T30" s="23"/>
      <c r="U30" s="4"/>
      <c r="W30" s="5"/>
      <c r="X30" s="4"/>
    </row>
    <row r="31" spans="1:24" s="8" customFormat="1" ht="39.6" x14ac:dyDescent="0.4">
      <c r="A31" s="12">
        <v>23</v>
      </c>
      <c r="B31" s="16" t="s">
        <v>25</v>
      </c>
      <c r="C31" s="37">
        <f t="shared" si="0"/>
        <v>8</v>
      </c>
      <c r="D31" s="39">
        <f t="shared" si="1"/>
        <v>8</v>
      </c>
      <c r="E31" s="4"/>
      <c r="F31" s="4"/>
      <c r="G31" s="4"/>
      <c r="H31" s="4"/>
      <c r="I31" s="4"/>
      <c r="J31" s="4"/>
      <c r="K31" s="4"/>
      <c r="L31" s="4"/>
      <c r="M31" s="4"/>
      <c r="N31" s="5"/>
      <c r="O31" s="5"/>
      <c r="P31" s="10"/>
      <c r="Q31" s="22">
        <v>8</v>
      </c>
      <c r="R31" s="4"/>
      <c r="S31" s="4"/>
      <c r="T31" s="4"/>
      <c r="U31" s="27">
        <v>8</v>
      </c>
      <c r="W31" s="33"/>
      <c r="X31" s="4"/>
    </row>
    <row r="32" spans="1:24" s="8" customFormat="1" ht="39.6" x14ac:dyDescent="0.4">
      <c r="A32" s="7">
        <v>24</v>
      </c>
      <c r="B32" s="16" t="s">
        <v>26</v>
      </c>
      <c r="C32" s="37">
        <f t="shared" si="0"/>
        <v>24</v>
      </c>
      <c r="D32" s="39">
        <f t="shared" si="1"/>
        <v>24</v>
      </c>
      <c r="E32" s="4"/>
      <c r="F32" s="20">
        <v>7</v>
      </c>
      <c r="G32" s="4"/>
      <c r="H32" s="25">
        <v>9</v>
      </c>
      <c r="I32" s="4"/>
      <c r="J32" s="27">
        <f>7+9</f>
        <v>16</v>
      </c>
      <c r="K32" s="20">
        <v>8</v>
      </c>
      <c r="L32" s="4"/>
      <c r="M32" s="23"/>
      <c r="N32" s="30">
        <v>8</v>
      </c>
      <c r="O32" s="5"/>
      <c r="P32" s="10"/>
      <c r="Q32" s="5"/>
      <c r="R32" s="23"/>
      <c r="S32" s="4"/>
      <c r="T32" s="23"/>
      <c r="U32" s="4"/>
      <c r="W32" s="5"/>
      <c r="X32" s="4"/>
    </row>
    <row r="33" spans="1:24" s="8" customFormat="1" ht="39.6" x14ac:dyDescent="0.4">
      <c r="A33" s="12">
        <v>25</v>
      </c>
      <c r="B33" s="14" t="s">
        <v>27</v>
      </c>
      <c r="C33" s="37">
        <f t="shared" si="0"/>
        <v>55</v>
      </c>
      <c r="D33" s="39">
        <f t="shared" si="1"/>
        <v>55</v>
      </c>
      <c r="E33" s="4"/>
      <c r="F33" s="4"/>
      <c r="G33" s="4"/>
      <c r="H33" s="4"/>
      <c r="I33" s="4"/>
      <c r="J33" s="4"/>
      <c r="K33" s="4"/>
      <c r="L33" s="4"/>
      <c r="M33" s="4"/>
      <c r="N33" s="5"/>
      <c r="O33" s="5"/>
      <c r="P33" s="10"/>
      <c r="Q33" s="22">
        <f>23+23+9</f>
        <v>55</v>
      </c>
      <c r="R33" s="4"/>
      <c r="S33" s="27">
        <f>23+23</f>
        <v>46</v>
      </c>
      <c r="T33" s="4"/>
      <c r="U33" s="27">
        <v>9</v>
      </c>
      <c r="W33" s="33"/>
      <c r="X33" s="4"/>
    </row>
    <row r="34" spans="1:24" s="8" customFormat="1" ht="39.6" x14ac:dyDescent="0.4">
      <c r="A34" s="7">
        <v>26</v>
      </c>
      <c r="B34" s="14" t="s">
        <v>28</v>
      </c>
      <c r="C34" s="37">
        <f t="shared" si="0"/>
        <v>54</v>
      </c>
      <c r="D34" s="39">
        <f t="shared" si="1"/>
        <v>54</v>
      </c>
      <c r="E34" s="4"/>
      <c r="F34" s="20">
        <f>7+8+12</f>
        <v>27</v>
      </c>
      <c r="G34" s="27">
        <f>7+8</f>
        <v>15</v>
      </c>
      <c r="H34" s="20">
        <f>7+9</f>
        <v>16</v>
      </c>
      <c r="I34" s="23"/>
      <c r="J34" s="27">
        <f>7+9+12</f>
        <v>28</v>
      </c>
      <c r="K34" s="20">
        <f>7+4</f>
        <v>11</v>
      </c>
      <c r="L34" s="27">
        <v>7</v>
      </c>
      <c r="M34" s="23"/>
      <c r="N34" s="30">
        <v>4</v>
      </c>
      <c r="O34" s="5"/>
      <c r="P34" s="10"/>
      <c r="Q34" s="5"/>
      <c r="R34" s="23"/>
      <c r="S34" s="4"/>
      <c r="T34" s="23"/>
      <c r="U34" s="4"/>
      <c r="W34" s="5"/>
      <c r="X34" s="4"/>
    </row>
    <row r="35" spans="1:24" s="8" customFormat="1" ht="39.6" x14ac:dyDescent="0.4">
      <c r="A35" s="12">
        <v>27</v>
      </c>
      <c r="B35" s="14" t="s">
        <v>29</v>
      </c>
      <c r="C35" s="37">
        <f t="shared" si="0"/>
        <v>66</v>
      </c>
      <c r="D35" s="39">
        <f t="shared" si="1"/>
        <v>66</v>
      </c>
      <c r="E35" s="4"/>
      <c r="F35" s="23"/>
      <c r="G35" s="4"/>
      <c r="H35" s="25">
        <f>9*5</f>
        <v>45</v>
      </c>
      <c r="I35" s="4"/>
      <c r="J35" s="27">
        <f>9*5</f>
        <v>45</v>
      </c>
      <c r="K35" s="20">
        <f>3*7</f>
        <v>21</v>
      </c>
      <c r="L35" s="27">
        <f>3*7</f>
        <v>21</v>
      </c>
      <c r="M35" s="23"/>
      <c r="N35" s="5"/>
      <c r="O35" s="5"/>
      <c r="P35" s="10"/>
      <c r="Q35" s="5"/>
      <c r="R35" s="23"/>
      <c r="S35" s="4"/>
      <c r="T35" s="23"/>
      <c r="U35" s="4"/>
      <c r="W35" s="5"/>
      <c r="X35" s="4"/>
    </row>
    <row r="36" spans="1:24" s="8" customFormat="1" ht="39.6" x14ac:dyDescent="0.4">
      <c r="A36" s="7">
        <v>28</v>
      </c>
      <c r="B36" s="14" t="s">
        <v>30</v>
      </c>
      <c r="C36" s="37">
        <f t="shared" si="0"/>
        <v>222</v>
      </c>
      <c r="D36" s="39">
        <f t="shared" si="1"/>
        <v>222</v>
      </c>
      <c r="E36" s="4"/>
      <c r="F36" s="20">
        <f>3*7+3*8</f>
        <v>45</v>
      </c>
      <c r="G36" s="27">
        <f>3*7+3*8</f>
        <v>45</v>
      </c>
      <c r="H36" s="20">
        <f>5*7+2*8</f>
        <v>51</v>
      </c>
      <c r="I36" s="23"/>
      <c r="J36" s="27">
        <f>5*7+2*8</f>
        <v>51</v>
      </c>
      <c r="K36" s="20">
        <f>8+6</f>
        <v>14</v>
      </c>
      <c r="L36" s="4"/>
      <c r="M36" s="20">
        <f>8+9</f>
        <v>17</v>
      </c>
      <c r="N36" s="30">
        <f>8+6+8+9</f>
        <v>31</v>
      </c>
      <c r="O36" s="5"/>
      <c r="P36" s="10"/>
      <c r="Q36" s="24">
        <v>95</v>
      </c>
      <c r="R36" s="23"/>
      <c r="S36" s="27">
        <v>95</v>
      </c>
      <c r="T36" s="23"/>
      <c r="U36" s="4"/>
      <c r="W36" s="5"/>
      <c r="X36" s="4"/>
    </row>
    <row r="37" spans="1:24" s="8" customFormat="1" ht="39.6" x14ac:dyDescent="0.4">
      <c r="A37" s="12">
        <v>29</v>
      </c>
      <c r="B37" s="14" t="s">
        <v>31</v>
      </c>
      <c r="C37" s="37">
        <f t="shared" si="0"/>
        <v>91</v>
      </c>
      <c r="D37" s="39">
        <f t="shared" si="1"/>
        <v>91</v>
      </c>
      <c r="E37" s="4"/>
      <c r="F37" s="23"/>
      <c r="G37" s="4"/>
      <c r="H37" s="23"/>
      <c r="I37" s="23"/>
      <c r="J37" s="4"/>
      <c r="K37" s="23"/>
      <c r="L37" s="4"/>
      <c r="M37" s="20">
        <v>9</v>
      </c>
      <c r="N37" s="5"/>
      <c r="O37" s="30">
        <v>9</v>
      </c>
      <c r="P37" s="10"/>
      <c r="Q37" s="22">
        <v>82</v>
      </c>
      <c r="R37" s="23"/>
      <c r="S37" s="4"/>
      <c r="T37" s="23"/>
      <c r="U37" s="27">
        <v>82</v>
      </c>
      <c r="W37" s="33"/>
      <c r="X37" s="4"/>
    </row>
    <row r="38" spans="1:24" s="8" customFormat="1" ht="39.6" x14ac:dyDescent="0.4">
      <c r="A38" s="7">
        <v>30</v>
      </c>
      <c r="B38" s="16" t="s">
        <v>32</v>
      </c>
      <c r="C38" s="37">
        <f t="shared" si="0"/>
        <v>95</v>
      </c>
      <c r="D38" s="39">
        <f t="shared" si="1"/>
        <v>95</v>
      </c>
      <c r="E38" s="4"/>
      <c r="F38" s="4"/>
      <c r="G38" s="4"/>
      <c r="H38" s="20">
        <f>22+13</f>
        <v>35</v>
      </c>
      <c r="I38" s="23"/>
      <c r="J38" s="27">
        <v>35</v>
      </c>
      <c r="K38" s="20">
        <v>32</v>
      </c>
      <c r="L38" s="27">
        <v>32</v>
      </c>
      <c r="M38" s="20">
        <f>14+8</f>
        <v>22</v>
      </c>
      <c r="N38" s="30">
        <v>22</v>
      </c>
      <c r="O38" s="5"/>
      <c r="P38" s="10"/>
      <c r="Q38" s="24">
        <v>6</v>
      </c>
      <c r="R38" s="23"/>
      <c r="S38" s="27">
        <v>6</v>
      </c>
      <c r="T38" s="23"/>
      <c r="U38" s="4"/>
      <c r="W38" s="5"/>
      <c r="X38" s="4"/>
    </row>
    <row r="39" spans="1:24" s="8" customFormat="1" ht="39.6" x14ac:dyDescent="0.4">
      <c r="A39" s="12">
        <v>31</v>
      </c>
      <c r="B39" s="32" t="s">
        <v>33</v>
      </c>
      <c r="C39" s="37">
        <f t="shared" si="0"/>
        <v>94</v>
      </c>
      <c r="D39" s="39">
        <f t="shared" si="1"/>
        <v>94</v>
      </c>
      <c r="E39" s="4"/>
      <c r="F39" s="25">
        <f>2*12+6*8</f>
        <v>72</v>
      </c>
      <c r="G39" s="4"/>
      <c r="H39" s="23"/>
      <c r="I39" s="23"/>
      <c r="J39" s="27">
        <f>2*12+6*8</f>
        <v>72</v>
      </c>
      <c r="K39" s="20">
        <f>10+12</f>
        <v>22</v>
      </c>
      <c r="L39" s="4"/>
      <c r="M39" s="23"/>
      <c r="N39" s="30">
        <f>10+12</f>
        <v>22</v>
      </c>
      <c r="O39" s="5"/>
      <c r="P39" s="10"/>
      <c r="Q39" s="5"/>
      <c r="R39" s="23"/>
      <c r="S39" s="4"/>
      <c r="T39" s="23"/>
      <c r="U39" s="4"/>
      <c r="W39" s="5"/>
      <c r="X39" s="4"/>
    </row>
    <row r="40" spans="1:24" s="8" customFormat="1" ht="39.6" x14ac:dyDescent="0.4">
      <c r="A40" s="7">
        <v>32</v>
      </c>
      <c r="B40" s="32" t="s">
        <v>44</v>
      </c>
      <c r="C40" s="37">
        <f t="shared" si="0"/>
        <v>97</v>
      </c>
      <c r="D40" s="39">
        <f t="shared" si="1"/>
        <v>97</v>
      </c>
      <c r="E40" s="4"/>
      <c r="F40" s="4"/>
      <c r="G40" s="4"/>
      <c r="H40" s="23"/>
      <c r="I40" s="23"/>
      <c r="J40" s="4"/>
      <c r="K40" s="23"/>
      <c r="L40" s="4"/>
      <c r="M40" s="23"/>
      <c r="N40" s="5"/>
      <c r="O40" s="5"/>
      <c r="P40" s="10"/>
      <c r="Q40" s="24">
        <v>97</v>
      </c>
      <c r="R40" s="23"/>
      <c r="S40" s="27">
        <v>97</v>
      </c>
      <c r="T40" s="23"/>
      <c r="U40" s="4"/>
      <c r="W40" s="5"/>
      <c r="X40" s="4"/>
    </row>
    <row r="41" spans="1:24" s="8" customFormat="1" ht="39.6" x14ac:dyDescent="0.4">
      <c r="A41" s="12">
        <v>33</v>
      </c>
      <c r="B41" s="32" t="s">
        <v>47</v>
      </c>
      <c r="C41" s="37">
        <f>F41+H41+K41+M41+Q41+W41</f>
        <v>100</v>
      </c>
      <c r="D41" s="39">
        <f>G41+J41+L41+N41+O41+S41+U41+X41</f>
        <v>100</v>
      </c>
      <c r="E41" s="4"/>
      <c r="F41" s="4"/>
      <c r="G41" s="4"/>
      <c r="H41" s="23"/>
      <c r="I41" s="23"/>
      <c r="J41" s="4"/>
      <c r="K41" s="23"/>
      <c r="L41" s="4"/>
      <c r="M41" s="23"/>
      <c r="N41" s="5"/>
      <c r="O41" s="5"/>
      <c r="P41" s="10"/>
      <c r="Q41" s="5"/>
      <c r="R41" s="23"/>
      <c r="S41" s="4"/>
      <c r="T41" s="23"/>
      <c r="U41" s="4"/>
      <c r="W41" s="24">
        <v>100</v>
      </c>
      <c r="X41" s="27">
        <v>100</v>
      </c>
    </row>
    <row r="42" spans="1:24" s="8" customFormat="1" ht="39.6" x14ac:dyDescent="0.4">
      <c r="A42" s="7">
        <v>34</v>
      </c>
      <c r="B42" s="32" t="s">
        <v>48</v>
      </c>
      <c r="C42" s="37">
        <f>F42+H42+K42+M42+Q42+W42+I42+R42+T42</f>
        <v>59</v>
      </c>
      <c r="D42" s="39">
        <f>G42+J42+L42+N42+O42+S42+U42+X42</f>
        <v>59</v>
      </c>
      <c r="E42" s="4"/>
      <c r="F42" s="4"/>
      <c r="G42" s="4"/>
      <c r="H42" s="23"/>
      <c r="I42" s="25">
        <v>6</v>
      </c>
      <c r="J42" s="4"/>
      <c r="K42" s="23"/>
      <c r="L42" s="27">
        <v>6</v>
      </c>
      <c r="M42" s="23"/>
      <c r="N42" s="5"/>
      <c r="O42" s="5"/>
      <c r="P42" s="10"/>
      <c r="Q42" s="5"/>
      <c r="R42" s="20">
        <v>31</v>
      </c>
      <c r="S42" s="4"/>
      <c r="T42" s="20">
        <v>22</v>
      </c>
      <c r="U42" s="27">
        <f>31+22</f>
        <v>53</v>
      </c>
      <c r="W42" s="5"/>
      <c r="X42" s="4"/>
    </row>
    <row r="43" spans="1:24" s="8" customFormat="1" ht="39.6" x14ac:dyDescent="0.4">
      <c r="A43" s="12">
        <v>35</v>
      </c>
      <c r="B43" s="17" t="s">
        <v>9</v>
      </c>
      <c r="C43" s="37">
        <f>F43+H43+K43+M43+Q43</f>
        <v>11</v>
      </c>
      <c r="D43" s="39">
        <f>G43+J43+L43+N43+O43+S43+U43</f>
        <v>11</v>
      </c>
      <c r="E43" s="4"/>
      <c r="F43" s="4"/>
      <c r="G43" s="4"/>
      <c r="H43" s="4"/>
      <c r="I43" s="4"/>
      <c r="J43" s="4"/>
      <c r="K43" s="4"/>
      <c r="L43" s="4"/>
      <c r="M43" s="4"/>
      <c r="N43" s="5"/>
      <c r="O43" s="5"/>
      <c r="P43" s="10"/>
      <c r="Q43" s="22">
        <v>11</v>
      </c>
      <c r="R43" s="4"/>
      <c r="S43" s="4"/>
      <c r="T43" s="4"/>
      <c r="U43" s="27">
        <v>11</v>
      </c>
      <c r="W43" s="33"/>
      <c r="X43" s="4"/>
    </row>
    <row r="44" spans="1:24" s="8" customFormat="1" ht="34.5" customHeight="1" thickBot="1" x14ac:dyDescent="0.45">
      <c r="A44" s="7">
        <v>36</v>
      </c>
      <c r="B44" s="15" t="s">
        <v>10</v>
      </c>
      <c r="C44" s="37">
        <f>F44+H44+K44+M44+Q44</f>
        <v>16</v>
      </c>
      <c r="D44" s="39">
        <f>G44+J44+L44+N44+O44+S44+U44</f>
        <v>16</v>
      </c>
      <c r="E44" s="4"/>
      <c r="F44" s="20">
        <v>7</v>
      </c>
      <c r="G44" s="4"/>
      <c r="H44" s="25">
        <v>9</v>
      </c>
      <c r="I44" s="4"/>
      <c r="J44" s="27">
        <f>7+9</f>
        <v>16</v>
      </c>
      <c r="K44" s="4"/>
      <c r="L44" s="4"/>
      <c r="M44" s="4"/>
      <c r="N44" s="5"/>
      <c r="O44" s="5"/>
      <c r="P44" s="10"/>
      <c r="Q44" s="5"/>
      <c r="R44" s="4"/>
      <c r="S44" s="4"/>
      <c r="T44" s="4"/>
      <c r="U44" s="4"/>
      <c r="W44" s="5"/>
      <c r="X44" s="4"/>
    </row>
    <row r="45" spans="1:24" s="9" customFormat="1" ht="65.25" customHeight="1" thickTop="1" thickBot="1" x14ac:dyDescent="0.35">
      <c r="C45" s="38">
        <f>SUM(C9:C44)</f>
        <v>1831</v>
      </c>
      <c r="D45" s="40">
        <f>SUM(D9:D44)</f>
        <v>1831</v>
      </c>
      <c r="E45" s="4"/>
      <c r="F45" s="21">
        <f t="shared" ref="F45:M45" si="2">SUM(F9:F44)</f>
        <v>315</v>
      </c>
      <c r="G45" s="28">
        <f t="shared" si="2"/>
        <v>111</v>
      </c>
      <c r="H45" s="21">
        <f t="shared" si="2"/>
        <v>351</v>
      </c>
      <c r="I45" s="21">
        <f t="shared" si="2"/>
        <v>6</v>
      </c>
      <c r="J45" s="28">
        <f t="shared" si="2"/>
        <v>555</v>
      </c>
      <c r="K45" s="21">
        <f t="shared" si="2"/>
        <v>192</v>
      </c>
      <c r="L45" s="28">
        <f t="shared" si="2"/>
        <v>131</v>
      </c>
      <c r="M45" s="21">
        <f t="shared" si="2"/>
        <v>77</v>
      </c>
      <c r="N45" s="28">
        <f>SUM(N9:N44)</f>
        <v>135</v>
      </c>
      <c r="O45" s="28">
        <f>SUM(O9:O44)</f>
        <v>9</v>
      </c>
      <c r="P45" s="4"/>
      <c r="Q45" s="21">
        <f>SUM(Q9:Q44)</f>
        <v>737</v>
      </c>
      <c r="R45" s="21">
        <f t="shared" ref="R45:T45" si="3">SUM(R9:R44)</f>
        <v>31</v>
      </c>
      <c r="S45" s="29">
        <f>SUM(S9:S44)</f>
        <v>493</v>
      </c>
      <c r="T45" s="21">
        <f t="shared" si="3"/>
        <v>22</v>
      </c>
      <c r="U45" s="29">
        <f>SUM(U9:U44)</f>
        <v>297</v>
      </c>
      <c r="W45" s="21">
        <f>SUM(W9:W44)</f>
        <v>100</v>
      </c>
      <c r="X45" s="29">
        <f>SUM(X9:X44)</f>
        <v>100</v>
      </c>
    </row>
    <row r="46" spans="1:24" ht="21.6" thickTop="1" x14ac:dyDescent="0.35">
      <c r="E46" s="4"/>
      <c r="F46" s="4"/>
      <c r="G46" s="4"/>
      <c r="H46" s="4"/>
      <c r="I46" s="4"/>
      <c r="J46" s="4"/>
      <c r="K46" s="4"/>
      <c r="L46" s="4"/>
      <c r="M46" s="4"/>
      <c r="N46" s="5"/>
      <c r="O46" s="5"/>
      <c r="P46" s="11"/>
      <c r="Q46" s="44"/>
      <c r="R46" s="44"/>
      <c r="S46" s="44"/>
      <c r="T46" s="34"/>
      <c r="U46" s="4"/>
      <c r="W46" s="44"/>
      <c r="X46" s="44"/>
    </row>
    <row r="47" spans="1:24" ht="21" x14ac:dyDescent="0.35">
      <c r="E47" s="4"/>
      <c r="F47" s="4"/>
      <c r="G47" s="4"/>
      <c r="H47" s="4"/>
      <c r="I47" s="4"/>
      <c r="J47" s="4"/>
      <c r="K47" s="4"/>
      <c r="L47" s="4"/>
      <c r="M47" s="4"/>
      <c r="N47" s="5"/>
      <c r="O47" s="5"/>
      <c r="P47" s="11"/>
      <c r="Q47" s="5"/>
      <c r="R47" s="4"/>
      <c r="S47" s="4"/>
      <c r="T47" s="4"/>
      <c r="U47" s="4"/>
      <c r="W47" s="5"/>
      <c r="X47" s="4"/>
    </row>
    <row r="48" spans="1:24" x14ac:dyDescent="0.35"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W48" s="11"/>
      <c r="X48" s="11"/>
    </row>
    <row r="49" spans="6:24" x14ac:dyDescent="0.35"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W49" s="11"/>
      <c r="X49" s="11"/>
    </row>
    <row r="55" spans="6:24" x14ac:dyDescent="0.35">
      <c r="L55" s="11"/>
      <c r="M55" s="11"/>
      <c r="R55" s="11"/>
      <c r="T55" s="11"/>
    </row>
    <row r="56" spans="6:24" x14ac:dyDescent="0.35">
      <c r="L56" s="11"/>
      <c r="M56" s="11"/>
      <c r="R56" s="11"/>
      <c r="T56" s="11"/>
    </row>
  </sheetData>
  <mergeCells count="11">
    <mergeCell ref="A1:X1"/>
    <mergeCell ref="A3:X3"/>
    <mergeCell ref="W46:X46"/>
    <mergeCell ref="W5:X5"/>
    <mergeCell ref="Q46:S46"/>
    <mergeCell ref="F5:N5"/>
    <mergeCell ref="Q5:U5"/>
    <mergeCell ref="D7:D8"/>
    <mergeCell ref="A7:A8"/>
    <mergeCell ref="B7:B8"/>
    <mergeCell ref="C7:C8"/>
  </mergeCells>
  <pageMargins left="0.31496062992125984" right="0.31496062992125984" top="0.55118110236220474" bottom="0.55118110236220474" header="0.31496062992125984" footer="0.31496062992125984"/>
  <pageSetup paperSize="9" scale="22" orientation="landscape" r:id="rId1"/>
  <colBreaks count="1" manualBreakCount="1">
    <brk id="15" max="44" man="1"/>
  </colBreaks>
  <ignoredErrors>
    <ignoredError sqref="C41:D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bczaja</dc:creator>
  <cp:lastModifiedBy>Beata Czaja</cp:lastModifiedBy>
  <cp:lastPrinted>2023-04-12T10:25:27Z</cp:lastPrinted>
  <dcterms:created xsi:type="dcterms:W3CDTF">2020-05-29T11:25:28Z</dcterms:created>
  <dcterms:modified xsi:type="dcterms:W3CDTF">2023-04-12T10:25:28Z</dcterms:modified>
</cp:coreProperties>
</file>